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12300" windowHeight="8265"/>
  </bookViews>
  <sheets>
    <sheet name="Sheet1" sheetId="1" r:id="rId1"/>
    <sheet name="Sheet2" sheetId="2" r:id="rId2"/>
    <sheet name="Sheet3" sheetId="3" r:id="rId3"/>
  </sheets>
  <definedNames>
    <definedName name="descent">Sheet1!$O$2</definedName>
    <definedName name="stallspeed">Sheet1!$L$2</definedName>
    <definedName name="TAS">Sheet1!$C$2</definedName>
    <definedName name="turn45">Sheet1!$E$2</definedName>
    <definedName name="turn90">Sheet1!$F$2</definedName>
  </definedNames>
  <calcPr calcId="145621"/>
</workbook>
</file>

<file path=xl/calcChain.xml><?xml version="1.0" encoding="utf-8"?>
<calcChain xmlns="http://schemas.openxmlformats.org/spreadsheetml/2006/main">
  <c r="C20" i="1" l="1"/>
  <c r="J20" i="1" s="1"/>
  <c r="C4" i="1"/>
  <c r="J4" i="1" s="1"/>
  <c r="D20" i="1"/>
  <c r="B20" i="1"/>
  <c r="L20" i="1" s="1"/>
  <c r="B4" i="1"/>
  <c r="L4" i="1" s="1"/>
  <c r="D4" i="1"/>
  <c r="K4" i="1" s="1"/>
  <c r="O4" i="1" s="1"/>
  <c r="A5" i="1"/>
  <c r="A6" i="1" s="1"/>
  <c r="N20" i="1" l="1"/>
  <c r="K20" i="1"/>
  <c r="O20" i="1" s="1"/>
  <c r="N4" i="1"/>
  <c r="C6" i="1"/>
  <c r="A7" i="1"/>
  <c r="B6" i="1"/>
  <c r="L6" i="1" s="1"/>
  <c r="D6" i="1"/>
  <c r="D5" i="1"/>
  <c r="B5" i="1"/>
  <c r="L5" i="1" s="1"/>
  <c r="E20" i="1"/>
  <c r="F20" i="1" s="1"/>
  <c r="H20" i="1" s="1"/>
  <c r="E4" i="1"/>
  <c r="F4" i="1" s="1"/>
  <c r="H4" i="1" s="1"/>
  <c r="C5" i="1"/>
  <c r="N5" i="1" l="1"/>
  <c r="K5" i="1"/>
  <c r="O5" i="1" s="1"/>
  <c r="K6" i="1"/>
  <c r="O6" i="1" s="1"/>
  <c r="G4" i="1"/>
  <c r="I4" i="1"/>
  <c r="I20" i="1"/>
  <c r="G20" i="1"/>
  <c r="A8" i="1"/>
  <c r="C7" i="1"/>
  <c r="B7" i="1"/>
  <c r="L7" i="1" s="1"/>
  <c r="D7" i="1"/>
  <c r="J5" i="1"/>
  <c r="E5" i="1"/>
  <c r="F5" i="1" s="1"/>
  <c r="H5" i="1" s="1"/>
  <c r="E6" i="1"/>
  <c r="F6" i="1" s="1"/>
  <c r="H6" i="1" s="1"/>
  <c r="J6" i="1"/>
  <c r="N6" i="1" l="1"/>
  <c r="K7" i="1"/>
  <c r="O7" i="1" s="1"/>
  <c r="C8" i="1"/>
  <c r="A9" i="1"/>
  <c r="B8" i="1"/>
  <c r="L8" i="1" s="1"/>
  <c r="D8" i="1"/>
  <c r="J7" i="1"/>
  <c r="E7" i="1"/>
  <c r="F7" i="1" s="1"/>
  <c r="H7" i="1" s="1"/>
  <c r="I6" i="1"/>
  <c r="G6" i="1"/>
  <c r="G5" i="1"/>
  <c r="I5" i="1"/>
  <c r="K8" i="1" l="1"/>
  <c r="O8" i="1" s="1"/>
  <c r="N7" i="1"/>
  <c r="I7" i="1"/>
  <c r="G7" i="1"/>
  <c r="A10" i="1"/>
  <c r="C9" i="1"/>
  <c r="B9" i="1"/>
  <c r="L9" i="1" s="1"/>
  <c r="D9" i="1"/>
  <c r="E8" i="1"/>
  <c r="F8" i="1" s="1"/>
  <c r="H8" i="1" s="1"/>
  <c r="J8" i="1"/>
  <c r="K9" i="1" l="1"/>
  <c r="O9" i="1" s="1"/>
  <c r="N8" i="1"/>
  <c r="I8" i="1"/>
  <c r="G8" i="1"/>
  <c r="E9" i="1"/>
  <c r="F9" i="1" s="1"/>
  <c r="H9" i="1" s="1"/>
  <c r="J9" i="1"/>
  <c r="A11" i="1"/>
  <c r="C10" i="1"/>
  <c r="B10" i="1"/>
  <c r="L10" i="1" s="1"/>
  <c r="D10" i="1"/>
  <c r="K10" i="1" l="1"/>
  <c r="O10" i="1" s="1"/>
  <c r="N9" i="1"/>
  <c r="E10" i="1"/>
  <c r="F10" i="1" s="1"/>
  <c r="H10" i="1" s="1"/>
  <c r="J10" i="1"/>
  <c r="C11" i="1"/>
  <c r="A12" i="1"/>
  <c r="B11" i="1"/>
  <c r="L11" i="1" s="1"/>
  <c r="D11" i="1"/>
  <c r="G9" i="1"/>
  <c r="I9" i="1"/>
  <c r="K11" i="1" l="1"/>
  <c r="O11" i="1" s="1"/>
  <c r="N10" i="1"/>
  <c r="A13" i="1"/>
  <c r="C12" i="1"/>
  <c r="B12" i="1"/>
  <c r="L12" i="1" s="1"/>
  <c r="D12" i="1"/>
  <c r="J11" i="1"/>
  <c r="E11" i="1"/>
  <c r="F11" i="1" s="1"/>
  <c r="H11" i="1" s="1"/>
  <c r="I10" i="1"/>
  <c r="G10" i="1"/>
  <c r="N11" i="1" l="1"/>
  <c r="K12" i="1"/>
  <c r="O12" i="1" s="1"/>
  <c r="G11" i="1"/>
  <c r="I11" i="1"/>
  <c r="J12" i="1"/>
  <c r="E12" i="1"/>
  <c r="F12" i="1" s="1"/>
  <c r="H12" i="1" s="1"/>
  <c r="A14" i="1"/>
  <c r="C13" i="1"/>
  <c r="B13" i="1"/>
  <c r="L13" i="1" s="1"/>
  <c r="D13" i="1"/>
  <c r="K13" i="1" l="1"/>
  <c r="O13" i="1" s="1"/>
  <c r="N12" i="1"/>
  <c r="I12" i="1"/>
  <c r="G12" i="1"/>
  <c r="J13" i="1"/>
  <c r="E13" i="1"/>
  <c r="F13" i="1" s="1"/>
  <c r="H13" i="1" s="1"/>
  <c r="C14" i="1"/>
  <c r="A15" i="1"/>
  <c r="B14" i="1"/>
  <c r="L14" i="1" s="1"/>
  <c r="D14" i="1"/>
  <c r="K14" i="1" l="1"/>
  <c r="O14" i="1" s="1"/>
  <c r="N13" i="1"/>
  <c r="A16" i="1"/>
  <c r="C15" i="1"/>
  <c r="B15" i="1"/>
  <c r="L15" i="1" s="1"/>
  <c r="D15" i="1"/>
  <c r="G13" i="1"/>
  <c r="I13" i="1"/>
  <c r="E14" i="1"/>
  <c r="F14" i="1" s="1"/>
  <c r="H14" i="1" s="1"/>
  <c r="J14" i="1"/>
  <c r="N14" i="1" l="1"/>
  <c r="K15" i="1"/>
  <c r="O15" i="1" s="1"/>
  <c r="I14" i="1"/>
  <c r="G14" i="1"/>
  <c r="J15" i="1"/>
  <c r="E15" i="1"/>
  <c r="F15" i="1" s="1"/>
  <c r="H15" i="1" s="1"/>
  <c r="C16" i="1"/>
  <c r="A17" i="1"/>
  <c r="B16" i="1"/>
  <c r="L16" i="1" s="1"/>
  <c r="D16" i="1"/>
  <c r="K16" i="1" l="1"/>
  <c r="O16" i="1" s="1"/>
  <c r="N15" i="1"/>
  <c r="E16" i="1"/>
  <c r="F16" i="1" s="1"/>
  <c r="H16" i="1" s="1"/>
  <c r="J16" i="1"/>
  <c r="A18" i="1"/>
  <c r="C17" i="1"/>
  <c r="B17" i="1"/>
  <c r="L17" i="1" s="1"/>
  <c r="D17" i="1"/>
  <c r="I15" i="1"/>
  <c r="G15" i="1"/>
  <c r="K17" i="1" l="1"/>
  <c r="O17" i="1" s="1"/>
  <c r="N16" i="1"/>
  <c r="A19" i="1"/>
  <c r="B18" i="1"/>
  <c r="L18" i="1" s="1"/>
  <c r="D18" i="1"/>
  <c r="C18" i="1"/>
  <c r="E17" i="1"/>
  <c r="F17" i="1" s="1"/>
  <c r="H17" i="1" s="1"/>
  <c r="J17" i="1"/>
  <c r="I16" i="1"/>
  <c r="G16" i="1"/>
  <c r="K18" i="1" l="1"/>
  <c r="O18" i="1" s="1"/>
  <c r="N17" i="1"/>
  <c r="E18" i="1"/>
  <c r="F18" i="1" s="1"/>
  <c r="H18" i="1" s="1"/>
  <c r="J18" i="1"/>
  <c r="G17" i="1"/>
  <c r="I17" i="1"/>
  <c r="C19" i="1"/>
  <c r="D19" i="1"/>
  <c r="B19" i="1"/>
  <c r="L19" i="1" s="1"/>
  <c r="K19" i="1" l="1"/>
  <c r="O19" i="1" s="1"/>
  <c r="N18" i="1"/>
  <c r="J19" i="1"/>
  <c r="E19" i="1"/>
  <c r="F19" i="1" s="1"/>
  <c r="H19" i="1" s="1"/>
  <c r="G18" i="1"/>
  <c r="I18" i="1"/>
  <c r="N19" i="1" l="1"/>
  <c r="G19" i="1"/>
  <c r="I19" i="1"/>
</calcChain>
</file>

<file path=xl/sharedStrings.xml><?xml version="1.0" encoding="utf-8"?>
<sst xmlns="http://schemas.openxmlformats.org/spreadsheetml/2006/main" count="20" uniqueCount="20">
  <si>
    <t>Bank Angle</t>
  </si>
  <si>
    <t>G-load</t>
  </si>
  <si>
    <t>Radius in Ft</t>
  </si>
  <si>
    <t>ROT */sec</t>
  </si>
  <si>
    <t>Turn in Degrees</t>
  </si>
  <si>
    <t>TAS in Kts</t>
  </si>
  <si>
    <t>Distance traveled NM</t>
  </si>
  <si>
    <t>From Aeronautics for Naval Aviators.</t>
  </si>
  <si>
    <t>45 fwd dist</t>
  </si>
  <si>
    <t xml:space="preserve">Straight line </t>
  </si>
  <si>
    <t>Dist</t>
  </si>
  <si>
    <t>Enter values in Knots in green boxes</t>
  </si>
  <si>
    <t>Level Stall Speed</t>
  </si>
  <si>
    <t>Turn Stall Speed</t>
  </si>
  <si>
    <t>For a turn back to the airport - consider 270 to get to runway alignment, another 90 back to align = 360 degrees</t>
  </si>
  <si>
    <t>360 time</t>
  </si>
  <si>
    <t>in Secs</t>
  </si>
  <si>
    <t>Rate ft/min</t>
  </si>
  <si>
    <t>Descent rate in feet per minute in yellow box</t>
  </si>
  <si>
    <t>360 turn Alt Loss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</si>
</sst>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2" fontId="0" fillId="0" borderId="0" xfId="0" applyNumberFormat="1"/>
    <xf numFmtId="1" fontId="0" fillId="0" borderId="0" xfId="0" applyNumberFormat="1"/>
    <xf numFmtId="0" fontId="0" fillId="2" borderId="0" xfId="0" applyFill="1"/>
    <xf numFmtId="164" fontId="0" fillId="0" borderId="0" xfId="0" applyNumberFormat="1"/>
    <xf numFmtId="0" fontId="1" fillId="0" borderId="0" xfId="0" applyFont="1"/>
    <xf numFmtId="0" fontId="0" fillId="3" borderId="0" xfId="0" applyFill="1"/>
    <xf numFmtId="0" fontId="0" fillId="4" borderId="0" xfId="0" applyFill="1"/>
    <xf numFmtId="2" fontId="0" fillId="5" borderId="0" xfId="0" applyNumberFormat="1" applyFill="1"/>
    <xf numFmtId="0" fontId="0" fillId="0" borderId="0" xfId="0" applyFill="1"/>
    <xf numFmtId="2" fontId="0" fillId="0" borderId="0" xfId="0" applyNumberFormat="1" applyFill="1"/>
    <xf numFmtId="0" fontId="0" fillId="0" borderId="1" xfId="0" applyBorder="1"/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abSelected="1" workbookViewId="0">
      <selection activeCell="H28" sqref="H28"/>
    </sheetView>
  </sheetViews>
  <sheetFormatPr defaultRowHeight="12.75" x14ac:dyDescent="0.2"/>
  <cols>
    <col min="1" max="1" width="10.5703125" bestFit="1" customWidth="1"/>
    <col min="2" max="2" width="6.42578125" bestFit="1" customWidth="1"/>
    <col min="3" max="3" width="11.28515625" customWidth="1"/>
    <col min="4" max="4" width="9.5703125" bestFit="1" customWidth="1"/>
    <col min="5" max="5" width="6.7109375" customWidth="1"/>
    <col min="6" max="7" width="6.7109375" hidden="1" customWidth="1"/>
    <col min="8" max="8" width="6.7109375" style="9" customWidth="1"/>
    <col min="9" max="9" width="8.42578125" customWidth="1"/>
    <col min="10" max="10" width="9" hidden="1" customWidth="1"/>
    <col min="11" max="11" width="8.5703125" customWidth="1"/>
    <col min="12" max="12" width="10.28515625" customWidth="1"/>
    <col min="14" max="14" width="0" hidden="1" customWidth="1"/>
  </cols>
  <sheetData>
    <row r="1" spans="1:15" x14ac:dyDescent="0.2">
      <c r="C1" t="s">
        <v>5</v>
      </c>
      <c r="E1" t="s">
        <v>4</v>
      </c>
      <c r="L1" s="5" t="s">
        <v>12</v>
      </c>
      <c r="O1" s="5" t="s">
        <v>17</v>
      </c>
    </row>
    <row r="2" spans="1:15" x14ac:dyDescent="0.2">
      <c r="C2" s="3">
        <v>107</v>
      </c>
      <c r="E2" s="11">
        <v>45</v>
      </c>
      <c r="F2" s="11">
        <v>90</v>
      </c>
      <c r="G2" s="11">
        <v>135</v>
      </c>
      <c r="H2" s="12">
        <v>360</v>
      </c>
      <c r="I2" s="11">
        <v>180</v>
      </c>
      <c r="J2" t="s">
        <v>8</v>
      </c>
      <c r="K2" s="5" t="s">
        <v>15</v>
      </c>
      <c r="L2" s="6">
        <v>70</v>
      </c>
      <c r="N2" t="s">
        <v>9</v>
      </c>
      <c r="O2" s="7">
        <v>500</v>
      </c>
    </row>
    <row r="3" spans="1:15" x14ac:dyDescent="0.2">
      <c r="A3" t="s">
        <v>0</v>
      </c>
      <c r="B3" t="s">
        <v>1</v>
      </c>
      <c r="C3" t="s">
        <v>2</v>
      </c>
      <c r="D3" t="s">
        <v>3</v>
      </c>
      <c r="E3" t="s">
        <v>6</v>
      </c>
      <c r="K3" s="5" t="s">
        <v>16</v>
      </c>
      <c r="L3" s="5" t="s">
        <v>13</v>
      </c>
      <c r="N3" t="s">
        <v>10</v>
      </c>
      <c r="O3" s="5" t="s">
        <v>19</v>
      </c>
    </row>
    <row r="4" spans="1:15" hidden="1" x14ac:dyDescent="0.2">
      <c r="A4">
        <v>10</v>
      </c>
      <c r="B4" s="1">
        <f>ROUND(1/COS(RADIANS(A4)),2)</f>
        <v>1.02</v>
      </c>
      <c r="C4" s="2">
        <f>ROUND((TAS*TAS)/(11.26*TAN(RADIANS(A4))),2)</f>
        <v>5766.47</v>
      </c>
      <c r="D4" s="1">
        <f>ROUND((1091*TAN(RADIANS(A4)))/TAS,2)</f>
        <v>1.8</v>
      </c>
      <c r="E4" s="1">
        <f>ROUND(((2*C4*PI())/(360/turn45)/6076),2)</f>
        <v>0.75</v>
      </c>
      <c r="F4" s="1">
        <f>2*E4</f>
        <v>1.5</v>
      </c>
      <c r="G4" s="1">
        <f>1.5*F4</f>
        <v>2.25</v>
      </c>
      <c r="H4" s="10">
        <f>F4*4</f>
        <v>6</v>
      </c>
      <c r="I4" s="1">
        <f>H4/2</f>
        <v>3</v>
      </c>
      <c r="J4" s="2">
        <f>C4/SQRT(2)</f>
        <v>4077.5100405087906</v>
      </c>
      <c r="K4" s="4">
        <f>360/D4</f>
        <v>200</v>
      </c>
      <c r="L4" s="2">
        <f t="shared" ref="L4:L20" si="0">SQRT(B4)*stallspeed</f>
        <v>70.696534568534545</v>
      </c>
      <c r="M4" s="2"/>
      <c r="N4" s="2">
        <f>134*K4</f>
        <v>26800</v>
      </c>
      <c r="O4" s="2">
        <f t="shared" ref="O4:O20" si="1">(K4/60)*descent</f>
        <v>1666.6666666666667</v>
      </c>
    </row>
    <row r="5" spans="1:15" x14ac:dyDescent="0.2">
      <c r="A5">
        <f>A4+5</f>
        <v>15</v>
      </c>
      <c r="B5" s="1">
        <f t="shared" ref="B5:B20" si="2">ROUND(1/COS(RADIANS(A5)),2)</f>
        <v>1.04</v>
      </c>
      <c r="C5" s="2">
        <f t="shared" ref="C5:C20" si="3">ROUND((TAS*TAS)/(11.26*TAN(RADIANS(A5))),2)</f>
        <v>3794.69</v>
      </c>
      <c r="D5" s="1">
        <f t="shared" ref="D5:D20" si="4">ROUND((1091*TAN(RADIANS(A5)))/TAS,2)</f>
        <v>2.73</v>
      </c>
      <c r="E5" s="1">
        <f t="shared" ref="E5:E20" si="5">ROUND(((2*C5*PI())/(360/turn45)/6076),2)</f>
        <v>0.49</v>
      </c>
      <c r="F5" s="1">
        <f t="shared" ref="F5:F20" si="6">2*E5</f>
        <v>0.98</v>
      </c>
      <c r="G5" s="1">
        <f t="shared" ref="G5:G20" si="7">1.5*F5</f>
        <v>1.47</v>
      </c>
      <c r="H5" s="8">
        <f t="shared" ref="H5:H20" si="8">F5*4</f>
        <v>3.92</v>
      </c>
      <c r="I5" s="1">
        <f t="shared" ref="I5:I20" si="9">H5/2</f>
        <v>1.96</v>
      </c>
      <c r="J5" s="2">
        <f t="shared" ref="J5:J20" si="10">C5/SQRT(2)</f>
        <v>2683.2510315007798</v>
      </c>
      <c r="K5" s="4">
        <f t="shared" ref="K5:K20" si="11">360/D5</f>
        <v>131.86813186813188</v>
      </c>
      <c r="L5" s="2">
        <f t="shared" si="0"/>
        <v>71.386273190298994</v>
      </c>
      <c r="M5" s="2"/>
      <c r="N5" s="2">
        <f t="shared" ref="N5:N20" si="12">134*K5</f>
        <v>17670.329670329673</v>
      </c>
      <c r="O5" s="2">
        <f t="shared" si="1"/>
        <v>1098.901098901099</v>
      </c>
    </row>
    <row r="6" spans="1:15" hidden="1" x14ac:dyDescent="0.2">
      <c r="A6">
        <f t="shared" ref="A6:A19" si="13">A5+5</f>
        <v>20</v>
      </c>
      <c r="B6" s="1">
        <f t="shared" si="2"/>
        <v>1.06</v>
      </c>
      <c r="C6" s="2">
        <f t="shared" si="3"/>
        <v>2793.59</v>
      </c>
      <c r="D6" s="1">
        <f t="shared" si="4"/>
        <v>3.71</v>
      </c>
      <c r="E6" s="1">
        <f t="shared" si="5"/>
        <v>0.36</v>
      </c>
      <c r="F6" s="1">
        <f t="shared" si="6"/>
        <v>0.72</v>
      </c>
      <c r="G6" s="1">
        <f t="shared" si="7"/>
        <v>1.08</v>
      </c>
      <c r="H6" s="8">
        <f t="shared" si="8"/>
        <v>2.88</v>
      </c>
      <c r="I6" s="1">
        <f t="shared" si="9"/>
        <v>1.44</v>
      </c>
      <c r="J6" s="2">
        <f t="shared" si="10"/>
        <v>1975.3664328549273</v>
      </c>
      <c r="K6" s="4">
        <f t="shared" si="11"/>
        <v>97.03504043126685</v>
      </c>
      <c r="L6" s="2">
        <f t="shared" si="0"/>
        <v>72.069410986909006</v>
      </c>
      <c r="M6" s="2"/>
      <c r="N6" s="2">
        <f t="shared" si="12"/>
        <v>13002.695417789759</v>
      </c>
      <c r="O6" s="2">
        <f t="shared" si="1"/>
        <v>808.62533692722377</v>
      </c>
    </row>
    <row r="7" spans="1:15" hidden="1" x14ac:dyDescent="0.2">
      <c r="A7">
        <f t="shared" si="13"/>
        <v>25</v>
      </c>
      <c r="B7" s="1">
        <f t="shared" si="2"/>
        <v>1.1000000000000001</v>
      </c>
      <c r="C7" s="2">
        <f t="shared" si="3"/>
        <v>2180.5</v>
      </c>
      <c r="D7" s="1">
        <f t="shared" si="4"/>
        <v>4.75</v>
      </c>
      <c r="E7" s="1">
        <f t="shared" si="5"/>
        <v>0.28000000000000003</v>
      </c>
      <c r="F7" s="1">
        <f t="shared" si="6"/>
        <v>0.56000000000000005</v>
      </c>
      <c r="G7" s="1">
        <f t="shared" si="7"/>
        <v>0.84000000000000008</v>
      </c>
      <c r="H7" s="8">
        <f t="shared" si="8"/>
        <v>2.2400000000000002</v>
      </c>
      <c r="I7" s="1">
        <f t="shared" si="9"/>
        <v>1.1200000000000001</v>
      </c>
      <c r="J7" s="2">
        <f t="shared" si="10"/>
        <v>1541.8463363772669</v>
      </c>
      <c r="K7" s="4">
        <f t="shared" si="11"/>
        <v>75.78947368421052</v>
      </c>
      <c r="L7" s="2">
        <f t="shared" si="0"/>
        <v>73.416619371910613</v>
      </c>
      <c r="M7" s="2"/>
      <c r="N7" s="2">
        <f t="shared" si="12"/>
        <v>10155.78947368421</v>
      </c>
      <c r="O7" s="2">
        <f t="shared" si="1"/>
        <v>631.57894736842104</v>
      </c>
    </row>
    <row r="8" spans="1:15" x14ac:dyDescent="0.2">
      <c r="A8">
        <f t="shared" si="13"/>
        <v>30</v>
      </c>
      <c r="B8" s="1">
        <f t="shared" si="2"/>
        <v>1.1499999999999999</v>
      </c>
      <c r="C8" s="2">
        <f t="shared" si="3"/>
        <v>1761.12</v>
      </c>
      <c r="D8" s="1">
        <f t="shared" si="4"/>
        <v>5.89</v>
      </c>
      <c r="E8" s="1">
        <f t="shared" si="5"/>
        <v>0.23</v>
      </c>
      <c r="F8" s="1">
        <f t="shared" si="6"/>
        <v>0.46</v>
      </c>
      <c r="G8" s="1">
        <f t="shared" si="7"/>
        <v>0.69000000000000006</v>
      </c>
      <c r="H8" s="8">
        <f t="shared" si="8"/>
        <v>1.84</v>
      </c>
      <c r="I8" s="1">
        <f t="shared" si="9"/>
        <v>0.92</v>
      </c>
      <c r="J8" s="2">
        <f t="shared" si="10"/>
        <v>1245.2998944832525</v>
      </c>
      <c r="K8" s="4">
        <f t="shared" si="11"/>
        <v>61.120543293718171</v>
      </c>
      <c r="L8" s="2">
        <f t="shared" si="0"/>
        <v>75.066637063345254</v>
      </c>
      <c r="M8" s="2"/>
      <c r="N8" s="2">
        <f t="shared" si="12"/>
        <v>8190.1528013582347</v>
      </c>
      <c r="O8" s="2">
        <f t="shared" si="1"/>
        <v>509.33786078098473</v>
      </c>
    </row>
    <row r="9" spans="1:15" hidden="1" x14ac:dyDescent="0.2">
      <c r="A9">
        <f t="shared" si="13"/>
        <v>35</v>
      </c>
      <c r="B9" s="1">
        <f t="shared" si="2"/>
        <v>1.22</v>
      </c>
      <c r="C9" s="2">
        <f t="shared" si="3"/>
        <v>1452.12</v>
      </c>
      <c r="D9" s="1">
        <f t="shared" si="4"/>
        <v>7.14</v>
      </c>
      <c r="E9" s="1">
        <f t="shared" si="5"/>
        <v>0.19</v>
      </c>
      <c r="F9" s="1">
        <f t="shared" si="6"/>
        <v>0.38</v>
      </c>
      <c r="G9" s="1">
        <f t="shared" si="7"/>
        <v>0.57000000000000006</v>
      </c>
      <c r="H9" s="8">
        <f t="shared" si="8"/>
        <v>1.52</v>
      </c>
      <c r="I9" s="1">
        <f t="shared" si="9"/>
        <v>0.76</v>
      </c>
      <c r="J9" s="2">
        <f t="shared" si="10"/>
        <v>1026.8038990966093</v>
      </c>
      <c r="K9" s="4">
        <f t="shared" si="11"/>
        <v>50.420168067226896</v>
      </c>
      <c r="L9" s="2">
        <f t="shared" si="0"/>
        <v>77.317527120310828</v>
      </c>
      <c r="M9" s="2"/>
      <c r="N9" s="2">
        <f t="shared" si="12"/>
        <v>6756.3025210084043</v>
      </c>
      <c r="O9" s="2">
        <f t="shared" si="1"/>
        <v>420.1680672268908</v>
      </c>
    </row>
    <row r="10" spans="1:15" hidden="1" x14ac:dyDescent="0.2">
      <c r="A10">
        <f t="shared" si="13"/>
        <v>40</v>
      </c>
      <c r="B10" s="1">
        <f t="shared" si="2"/>
        <v>1.31</v>
      </c>
      <c r="C10" s="2">
        <f t="shared" si="3"/>
        <v>1211.76</v>
      </c>
      <c r="D10" s="1">
        <f t="shared" si="4"/>
        <v>8.56</v>
      </c>
      <c r="E10" s="1">
        <f t="shared" si="5"/>
        <v>0.16</v>
      </c>
      <c r="F10" s="1">
        <f t="shared" si="6"/>
        <v>0.32</v>
      </c>
      <c r="G10" s="1">
        <f t="shared" si="7"/>
        <v>0.48</v>
      </c>
      <c r="H10" s="8">
        <f t="shared" si="8"/>
        <v>1.28</v>
      </c>
      <c r="I10" s="1">
        <f t="shared" si="9"/>
        <v>0.64</v>
      </c>
      <c r="J10" s="2">
        <f t="shared" si="10"/>
        <v>856.84371317061073</v>
      </c>
      <c r="K10" s="4">
        <f t="shared" si="11"/>
        <v>42.056074766355138</v>
      </c>
      <c r="L10" s="2">
        <f t="shared" si="0"/>
        <v>80.118661995817178</v>
      </c>
      <c r="M10" s="2"/>
      <c r="N10" s="2">
        <f t="shared" si="12"/>
        <v>5635.5140186915887</v>
      </c>
      <c r="O10" s="2">
        <f t="shared" si="1"/>
        <v>350.46728971962614</v>
      </c>
    </row>
    <row r="11" spans="1:15" x14ac:dyDescent="0.2">
      <c r="A11">
        <f t="shared" si="13"/>
        <v>45</v>
      </c>
      <c r="B11" s="1">
        <f t="shared" si="2"/>
        <v>1.41</v>
      </c>
      <c r="C11" s="2">
        <f t="shared" si="3"/>
        <v>1016.79</v>
      </c>
      <c r="D11" s="1">
        <f t="shared" si="4"/>
        <v>10.199999999999999</v>
      </c>
      <c r="E11" s="1">
        <f t="shared" si="5"/>
        <v>0.13</v>
      </c>
      <c r="F11" s="1">
        <f t="shared" si="6"/>
        <v>0.26</v>
      </c>
      <c r="G11" s="1">
        <f t="shared" si="7"/>
        <v>0.39</v>
      </c>
      <c r="H11" s="8">
        <f t="shared" si="8"/>
        <v>1.04</v>
      </c>
      <c r="I11" s="1">
        <f t="shared" si="9"/>
        <v>0.52</v>
      </c>
      <c r="J11" s="2">
        <f t="shared" si="10"/>
        <v>718.97910404266963</v>
      </c>
      <c r="K11" s="4">
        <f t="shared" si="11"/>
        <v>35.294117647058826</v>
      </c>
      <c r="L11" s="2">
        <f t="shared" si="0"/>
        <v>83.120394609265418</v>
      </c>
      <c r="M11" s="2"/>
      <c r="N11" s="2">
        <f t="shared" si="12"/>
        <v>4729.4117647058829</v>
      </c>
      <c r="O11" s="2">
        <f t="shared" si="1"/>
        <v>294.11764705882354</v>
      </c>
    </row>
    <row r="12" spans="1:15" hidden="1" x14ac:dyDescent="0.2">
      <c r="A12">
        <f t="shared" si="13"/>
        <v>50</v>
      </c>
      <c r="B12" s="1">
        <f t="shared" si="2"/>
        <v>1.56</v>
      </c>
      <c r="C12" s="2">
        <f t="shared" si="3"/>
        <v>853.18</v>
      </c>
      <c r="D12" s="1">
        <f t="shared" si="4"/>
        <v>12.15</v>
      </c>
      <c r="E12" s="1">
        <f t="shared" si="5"/>
        <v>0.11</v>
      </c>
      <c r="F12" s="1">
        <f t="shared" si="6"/>
        <v>0.22</v>
      </c>
      <c r="G12" s="1">
        <f t="shared" si="7"/>
        <v>0.33</v>
      </c>
      <c r="H12" s="8">
        <f t="shared" si="8"/>
        <v>0.88</v>
      </c>
      <c r="I12" s="1">
        <f t="shared" si="9"/>
        <v>0.44</v>
      </c>
      <c r="J12" s="2">
        <f t="shared" si="10"/>
        <v>603.28936357273858</v>
      </c>
      <c r="K12" s="4">
        <f t="shared" si="11"/>
        <v>29.62962962962963</v>
      </c>
      <c r="L12" s="2">
        <f t="shared" si="0"/>
        <v>87.42997197757758</v>
      </c>
      <c r="M12" s="2"/>
      <c r="N12" s="2">
        <f t="shared" si="12"/>
        <v>3970.3703703703704</v>
      </c>
      <c r="O12" s="2">
        <f t="shared" si="1"/>
        <v>246.9135802469136</v>
      </c>
    </row>
    <row r="13" spans="1:15" hidden="1" x14ac:dyDescent="0.2">
      <c r="A13">
        <f t="shared" si="13"/>
        <v>55</v>
      </c>
      <c r="B13" s="1">
        <f t="shared" si="2"/>
        <v>1.74</v>
      </c>
      <c r="C13" s="2">
        <f t="shared" si="3"/>
        <v>711.96</v>
      </c>
      <c r="D13" s="1">
        <f t="shared" si="4"/>
        <v>14.56</v>
      </c>
      <c r="E13" s="1">
        <f t="shared" si="5"/>
        <v>0.09</v>
      </c>
      <c r="F13" s="1">
        <f t="shared" si="6"/>
        <v>0.18</v>
      </c>
      <c r="G13" s="1">
        <f t="shared" si="7"/>
        <v>0.27</v>
      </c>
      <c r="H13" s="8">
        <f t="shared" si="8"/>
        <v>0.72</v>
      </c>
      <c r="I13" s="1">
        <f t="shared" si="9"/>
        <v>0.36</v>
      </c>
      <c r="J13" s="2">
        <f t="shared" si="10"/>
        <v>503.43174393357435</v>
      </c>
      <c r="K13" s="4">
        <f t="shared" si="11"/>
        <v>24.725274725274723</v>
      </c>
      <c r="L13" s="2">
        <f t="shared" si="0"/>
        <v>92.336341707910421</v>
      </c>
      <c r="M13" s="2"/>
      <c r="N13" s="2">
        <f t="shared" si="12"/>
        <v>3313.1868131868127</v>
      </c>
      <c r="O13" s="2">
        <f t="shared" si="1"/>
        <v>206.04395604395603</v>
      </c>
    </row>
    <row r="14" spans="1:15" x14ac:dyDescent="0.2">
      <c r="A14">
        <f t="shared" si="13"/>
        <v>60</v>
      </c>
      <c r="B14" s="1">
        <f t="shared" si="2"/>
        <v>2</v>
      </c>
      <c r="C14" s="2">
        <f t="shared" si="3"/>
        <v>587.04</v>
      </c>
      <c r="D14" s="1">
        <f t="shared" si="4"/>
        <v>17.66</v>
      </c>
      <c r="E14" s="1">
        <f t="shared" si="5"/>
        <v>0.08</v>
      </c>
      <c r="F14" s="1">
        <f t="shared" si="6"/>
        <v>0.16</v>
      </c>
      <c r="G14" s="1">
        <f t="shared" si="7"/>
        <v>0.24</v>
      </c>
      <c r="H14" s="8">
        <f t="shared" si="8"/>
        <v>0.64</v>
      </c>
      <c r="I14" s="1">
        <f t="shared" si="9"/>
        <v>0.32</v>
      </c>
      <c r="J14" s="2">
        <f t="shared" si="10"/>
        <v>415.0999648277508</v>
      </c>
      <c r="K14" s="4">
        <f t="shared" si="11"/>
        <v>20.385050962627407</v>
      </c>
      <c r="L14" s="2">
        <f t="shared" si="0"/>
        <v>98.994949366116657</v>
      </c>
      <c r="M14" s="2"/>
      <c r="N14" s="2">
        <f t="shared" si="12"/>
        <v>2731.5968289920725</v>
      </c>
      <c r="O14" s="2">
        <f t="shared" si="1"/>
        <v>169.87542468856174</v>
      </c>
    </row>
    <row r="15" spans="1:15" hidden="1" x14ac:dyDescent="0.2">
      <c r="A15">
        <f t="shared" si="13"/>
        <v>65</v>
      </c>
      <c r="B15" s="1">
        <f t="shared" si="2"/>
        <v>2.37</v>
      </c>
      <c r="C15" s="2">
        <f t="shared" si="3"/>
        <v>474.13</v>
      </c>
      <c r="D15" s="1">
        <f t="shared" si="4"/>
        <v>21.87</v>
      </c>
      <c r="E15" s="1">
        <f t="shared" si="5"/>
        <v>0.06</v>
      </c>
      <c r="F15" s="1">
        <f t="shared" si="6"/>
        <v>0.12</v>
      </c>
      <c r="G15" s="1">
        <f t="shared" si="7"/>
        <v>0.18</v>
      </c>
      <c r="H15" s="8">
        <f t="shared" si="8"/>
        <v>0.48</v>
      </c>
      <c r="I15" s="1">
        <f t="shared" si="9"/>
        <v>0.24</v>
      </c>
      <c r="J15" s="2">
        <f t="shared" si="10"/>
        <v>335.26053816397774</v>
      </c>
      <c r="K15" s="4">
        <f t="shared" si="11"/>
        <v>16.460905349794238</v>
      </c>
      <c r="L15" s="2">
        <f t="shared" si="0"/>
        <v>107.76363022838457</v>
      </c>
      <c r="M15" s="2"/>
      <c r="N15" s="2">
        <f t="shared" si="12"/>
        <v>2205.7613168724279</v>
      </c>
      <c r="O15" s="2">
        <f t="shared" si="1"/>
        <v>137.17421124828533</v>
      </c>
    </row>
    <row r="16" spans="1:15" x14ac:dyDescent="0.2">
      <c r="A16">
        <f t="shared" si="13"/>
        <v>70</v>
      </c>
      <c r="B16" s="1">
        <f t="shared" si="2"/>
        <v>2.92</v>
      </c>
      <c r="C16" s="2">
        <f t="shared" si="3"/>
        <v>370.08</v>
      </c>
      <c r="D16" s="1">
        <f t="shared" si="4"/>
        <v>28.01</v>
      </c>
      <c r="E16" s="1">
        <f t="shared" si="5"/>
        <v>0.05</v>
      </c>
      <c r="F16" s="1">
        <f t="shared" si="6"/>
        <v>0.1</v>
      </c>
      <c r="G16" s="1">
        <f t="shared" si="7"/>
        <v>0.15000000000000002</v>
      </c>
      <c r="H16" s="8">
        <f t="shared" si="8"/>
        <v>0.4</v>
      </c>
      <c r="I16" s="1">
        <f t="shared" si="9"/>
        <v>0.2</v>
      </c>
      <c r="J16" s="2">
        <f t="shared" si="10"/>
        <v>261.68607758151745</v>
      </c>
      <c r="K16" s="4">
        <f t="shared" si="11"/>
        <v>12.852552659764369</v>
      </c>
      <c r="L16" s="2">
        <f t="shared" si="0"/>
        <v>119.61605243444544</v>
      </c>
      <c r="M16" s="2"/>
      <c r="N16" s="2">
        <f t="shared" si="12"/>
        <v>1722.2420564084255</v>
      </c>
      <c r="O16" s="2">
        <f t="shared" si="1"/>
        <v>107.10460549803641</v>
      </c>
    </row>
    <row r="17" spans="1:15" hidden="1" x14ac:dyDescent="0.2">
      <c r="A17">
        <f t="shared" si="13"/>
        <v>75</v>
      </c>
      <c r="B17" s="1">
        <f t="shared" si="2"/>
        <v>3.86</v>
      </c>
      <c r="C17" s="2">
        <f t="shared" si="3"/>
        <v>272.45</v>
      </c>
      <c r="D17" s="1">
        <f t="shared" si="4"/>
        <v>38.049999999999997</v>
      </c>
      <c r="E17" s="1">
        <f t="shared" si="5"/>
        <v>0.04</v>
      </c>
      <c r="F17" s="1">
        <f t="shared" si="6"/>
        <v>0.08</v>
      </c>
      <c r="G17" s="1">
        <f t="shared" si="7"/>
        <v>0.12</v>
      </c>
      <c r="H17" s="8">
        <f t="shared" si="8"/>
        <v>0.32</v>
      </c>
      <c r="I17" s="1">
        <f t="shared" si="9"/>
        <v>0.16</v>
      </c>
      <c r="J17" s="2">
        <f t="shared" si="10"/>
        <v>192.65124253427484</v>
      </c>
      <c r="K17" s="4">
        <f t="shared" si="11"/>
        <v>9.4612352168199738</v>
      </c>
      <c r="L17" s="2">
        <f t="shared" si="0"/>
        <v>137.52817893071949</v>
      </c>
      <c r="M17" s="2"/>
      <c r="N17" s="2">
        <f t="shared" si="12"/>
        <v>1267.8055190538764</v>
      </c>
      <c r="O17" s="2">
        <f t="shared" si="1"/>
        <v>78.843626806833115</v>
      </c>
    </row>
    <row r="18" spans="1:15" x14ac:dyDescent="0.2">
      <c r="A18">
        <f t="shared" si="13"/>
        <v>80</v>
      </c>
      <c r="B18" s="1">
        <f t="shared" si="2"/>
        <v>5.76</v>
      </c>
      <c r="C18" s="2">
        <f t="shared" si="3"/>
        <v>179.29</v>
      </c>
      <c r="D18" s="1">
        <f t="shared" si="4"/>
        <v>57.83</v>
      </c>
      <c r="E18" s="1">
        <f t="shared" si="5"/>
        <v>0.02</v>
      </c>
      <c r="F18" s="1">
        <f t="shared" si="6"/>
        <v>0.04</v>
      </c>
      <c r="G18" s="1">
        <f t="shared" si="7"/>
        <v>0.06</v>
      </c>
      <c r="H18" s="8">
        <f t="shared" si="8"/>
        <v>0.16</v>
      </c>
      <c r="I18" s="1">
        <f t="shared" si="9"/>
        <v>0.08</v>
      </c>
      <c r="J18" s="2">
        <f t="shared" si="10"/>
        <v>126.77717479893609</v>
      </c>
      <c r="K18" s="4">
        <f t="shared" si="11"/>
        <v>6.2251426595192809</v>
      </c>
      <c r="L18" s="2">
        <f t="shared" si="0"/>
        <v>168</v>
      </c>
      <c r="M18" s="2"/>
      <c r="N18" s="2">
        <f t="shared" si="12"/>
        <v>834.1691163755836</v>
      </c>
      <c r="O18" s="2">
        <f t="shared" si="1"/>
        <v>51.87618882932734</v>
      </c>
    </row>
    <row r="19" spans="1:15" hidden="1" x14ac:dyDescent="0.2">
      <c r="A19">
        <f t="shared" si="13"/>
        <v>85</v>
      </c>
      <c r="B19" s="1">
        <f t="shared" si="2"/>
        <v>11.47</v>
      </c>
      <c r="C19" s="2">
        <f t="shared" si="3"/>
        <v>88.96</v>
      </c>
      <c r="D19" s="1">
        <f t="shared" si="4"/>
        <v>116.54</v>
      </c>
      <c r="E19" s="1">
        <f t="shared" si="5"/>
        <v>0.01</v>
      </c>
      <c r="F19" s="1">
        <f t="shared" si="6"/>
        <v>0.02</v>
      </c>
      <c r="G19" s="1">
        <f t="shared" si="7"/>
        <v>0.03</v>
      </c>
      <c r="H19" s="8">
        <f t="shared" si="8"/>
        <v>0.08</v>
      </c>
      <c r="I19" s="1">
        <f t="shared" si="9"/>
        <v>0.04</v>
      </c>
      <c r="J19" s="2">
        <f t="shared" si="10"/>
        <v>62.904219254355262</v>
      </c>
      <c r="K19" s="4">
        <f t="shared" si="11"/>
        <v>3.0890681311137804</v>
      </c>
      <c r="L19" s="2">
        <f t="shared" si="0"/>
        <v>237.07171910626542</v>
      </c>
      <c r="M19" s="2"/>
      <c r="N19" s="2">
        <f t="shared" si="12"/>
        <v>413.93512956924656</v>
      </c>
      <c r="O19" s="2">
        <f t="shared" si="1"/>
        <v>25.742234425948173</v>
      </c>
    </row>
    <row r="20" spans="1:15" x14ac:dyDescent="0.2">
      <c r="A20">
        <v>89</v>
      </c>
      <c r="B20" s="1">
        <f t="shared" si="2"/>
        <v>57.3</v>
      </c>
      <c r="C20" s="2">
        <f t="shared" si="3"/>
        <v>17.75</v>
      </c>
      <c r="D20" s="1">
        <f t="shared" si="4"/>
        <v>584.14</v>
      </c>
      <c r="E20" s="1">
        <f t="shared" si="5"/>
        <v>0</v>
      </c>
      <c r="F20" s="1">
        <f t="shared" si="6"/>
        <v>0</v>
      </c>
      <c r="G20" s="1">
        <f t="shared" si="7"/>
        <v>0</v>
      </c>
      <c r="H20" s="8">
        <f t="shared" si="8"/>
        <v>0</v>
      </c>
      <c r="I20" s="1">
        <f t="shared" si="9"/>
        <v>0</v>
      </c>
      <c r="J20" s="2">
        <f t="shared" si="10"/>
        <v>12.551145366061217</v>
      </c>
      <c r="K20" s="4">
        <f t="shared" si="11"/>
        <v>0.61629061526346429</v>
      </c>
      <c r="L20" s="2">
        <f t="shared" si="0"/>
        <v>529.87734429771569</v>
      </c>
      <c r="M20" s="2"/>
      <c r="N20" s="2">
        <f t="shared" si="12"/>
        <v>82.582942445304212</v>
      </c>
      <c r="O20" s="2">
        <f t="shared" si="1"/>
        <v>5.1357551271955355</v>
      </c>
    </row>
    <row r="21" spans="1:15" x14ac:dyDescent="0.2">
      <c r="A21" t="s">
        <v>7</v>
      </c>
    </row>
    <row r="22" spans="1:15" x14ac:dyDescent="0.2">
      <c r="A22" s="5" t="s">
        <v>18</v>
      </c>
      <c r="B22" s="5"/>
    </row>
    <row r="23" spans="1:15" x14ac:dyDescent="0.2">
      <c r="A23" s="5" t="s">
        <v>11</v>
      </c>
    </row>
    <row r="24" spans="1:15" x14ac:dyDescent="0.2">
      <c r="A24" s="5" t="s">
        <v>14</v>
      </c>
    </row>
  </sheetData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pageSetup orientation="portrait" horizontalDpi="0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pageSetup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Sheet1</vt:lpstr>
      <vt:lpstr>Sheet2</vt:lpstr>
      <vt:lpstr>Sheet3</vt:lpstr>
      <vt:lpstr>descent</vt:lpstr>
      <vt:lpstr>stallspeed</vt:lpstr>
      <vt:lpstr>TAS</vt:lpstr>
      <vt:lpstr>turn45</vt:lpstr>
      <vt:lpstr>turn90</vt:lpstr>
    </vt:vector>
  </TitlesOfParts>
  <Company>Interesting Ideas Inc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Krueger</dc:creator>
  <cp:lastModifiedBy>Grayhawk</cp:lastModifiedBy>
  <cp:lastPrinted>2003-09-05T21:46:14Z</cp:lastPrinted>
  <dcterms:created xsi:type="dcterms:W3CDTF">2003-03-22T04:19:38Z</dcterms:created>
  <dcterms:modified xsi:type="dcterms:W3CDTF">2013-06-05T16:25:29Z</dcterms:modified>
</cp:coreProperties>
</file>